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kcook\Desktop\"/>
    </mc:Choice>
  </mc:AlternateContent>
  <xr:revisionPtr revIDLastSave="0" documentId="13_ncr:1_{9BEDB81A-5DBF-434B-9919-82D5B37BCC79}" xr6:coauthVersionLast="44" xr6:coauthVersionMax="44" xr10:uidLastSave="{00000000-0000-0000-0000-000000000000}"/>
  <bookViews>
    <workbookView xWindow="-108" yWindow="-108" windowWidth="23256" windowHeight="12576" xr2:uid="{ACF479CE-5E06-4793-A48A-EA75F2372162}"/>
  </bookViews>
  <sheets>
    <sheet name="Payroll Cost Certification" sheetId="6" r:id="rId1"/>
    <sheet name="Planner" sheetId="1" r:id="rId2"/>
    <sheet name="Example Data Needed"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 l="1"/>
  <c r="D19" i="1"/>
  <c r="C18" i="1" l="1"/>
  <c r="C17" i="1"/>
  <c r="C16" i="1"/>
  <c r="E1" i="6" l="1"/>
  <c r="D1" i="6"/>
  <c r="E1" i="3"/>
  <c r="D1" i="3"/>
  <c r="D42" i="1" l="1"/>
  <c r="B9" i="6" l="1"/>
  <c r="C15" i="1" s="1"/>
  <c r="D15" i="1" l="1"/>
  <c r="B13" i="6"/>
  <c r="B16" i="6" s="1"/>
  <c r="C50" i="1"/>
  <c r="C51" i="1" s="1"/>
  <c r="D51" i="1" s="1"/>
  <c r="D16" i="1"/>
  <c r="D17" i="1"/>
  <c r="D18" i="1"/>
  <c r="D20" i="1" l="1"/>
  <c r="B18" i="6"/>
  <c r="D22" i="1"/>
  <c r="D55" i="1"/>
  <c r="D24" i="1" l="1"/>
  <c r="D57" i="1" s="1"/>
  <c r="D59" i="1" l="1"/>
</calcChain>
</file>

<file path=xl/sharedStrings.xml><?xml version="1.0" encoding="utf-8"?>
<sst xmlns="http://schemas.openxmlformats.org/spreadsheetml/2006/main" count="126" uniqueCount="119">
  <si>
    <t>SMALL BUSINESS INTERRUPTION LOANS</t>
  </si>
  <si>
    <t>Estimated Maximum Loan Availability and Forgiveness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</si>
  <si>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</si>
  <si>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</si>
  <si>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</si>
  <si>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</si>
  <si>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</si>
  <si>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</si>
  <si>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</si>
  <si>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</si>
  <si>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</si>
  <si>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</si>
  <si>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</si>
  <si>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</si>
  <si>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</si>
  <si>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</si>
  <si>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</si>
  <si>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</si>
  <si>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</si>
  <si>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</si>
  <si>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</si>
  <si>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</si>
  <si>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</si>
  <si>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</si>
  <si>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Banks will need the following financial information in order to process the SBA loan application:</t>
  </si>
  <si>
    <t>1)</t>
  </si>
  <si>
    <t>Paycheck Protection Program</t>
  </si>
  <si>
    <t>Last 12 Months</t>
  </si>
  <si>
    <t xml:space="preserve">    State/Local Taxes on Employee Compensation (i.e., employer U.C. tax)</t>
  </si>
  <si>
    <t xml:space="preserve">    Retirement Benefit Costs</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</si>
  <si>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</si>
  <si>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</si>
  <si>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</si>
  <si>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</si>
  <si>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</si>
  <si>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</si>
  <si>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</si>
  <si>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</si>
  <si>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</si>
  <si>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</si>
  <si>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</si>
  <si>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</si>
  <si>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</si>
  <si>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</si>
  <si>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</si>
  <si>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</si>
  <si>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</si>
  <si>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</si>
  <si>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2)</t>
  </si>
  <si>
    <t>4)</t>
  </si>
  <si>
    <t>5)</t>
  </si>
  <si>
    <t>6)</t>
  </si>
  <si>
    <t>7)</t>
  </si>
  <si>
    <t>3)</t>
  </si>
  <si>
    <t>Checklist of Documentation Required</t>
  </si>
  <si>
    <t>IMPORTANT NOTES:</t>
  </si>
  <si>
    <t>FINANCIAL DATA NEEDED - 7(a) SBA LOAN AND FORGIVENESS UNDER THE CARES ACT</t>
  </si>
  <si>
    <t xml:space="preserve">This information will be needed to present to the bank or SBA for Loan Forgiveness: </t>
  </si>
  <si>
    <t>**  A reduction in FTE's  between February 15th and April 27th, 2020 is disregarded if the reduction is eliminated by June 30, 2020 for purposes of the reduction in number of employees and/or compensation.</t>
  </si>
  <si>
    <t>Copies of cancelled checks, statements or other evidence of utilities paid during the "covered period" for the 8-week period following the loan origination date.</t>
  </si>
  <si>
    <t>Copies of all statements of interest paid on debt obligations incurred prior to February 15, 2020 indicating payment amounts and proof of payment for the 8-week period following the loan origination date.</t>
  </si>
  <si>
    <t>Copies of all lease agreements for real estate and tangible personal property should be presented along with proof of payment during the 8-week period following the loan origination date.</t>
  </si>
  <si>
    <t>Documentation of all retirement plan funding by the employer for the 8 weeks following the origination of the loan should be sufficient.  Copies of workpapers, schedules and remittances to the retirement plan administrator should be available.</t>
  </si>
  <si>
    <t>Documentation reflecting the health insurance premiums paid by the company under a group health plan including owners of the company for the 8-week period following the origination of the loan should be provided.  Copies of the monthly invoices should suffice.</t>
  </si>
  <si>
    <t>Copies of payroll reports for each pay period for the 8-week period following the origination of the loan.  Gross wages including PTO (which might include vacation, sick, and other PTO) should be reflected.</t>
  </si>
  <si>
    <t>Copies of payroll tax reports filed with the IRS (including Forms 941, 940, state income and unemployment tax filing reports ) for the 8-week period following the origination of the loan.</t>
  </si>
  <si>
    <t>Copies of payroll reports for each pay period for the preceding 12 months.  Such reports should include gross wages including PTO (which might include vacation, sick, and other PTO).  This includes payroll reports through the pay period preceding the origination of the SBA loan.</t>
  </si>
  <si>
    <t>Copies of payroll tax reports filed with the IRS (including Forms 941, 940, state income and unemployment tax filing reports) for the entire year of 2019 and first quarter of 2020 (if available) should be presented.</t>
  </si>
  <si>
    <t>For Employers:</t>
  </si>
  <si>
    <t>Utilities</t>
  </si>
  <si>
    <t>Payable in 2 years, 0.5% interest</t>
  </si>
  <si>
    <t>Grant portion (non-taxable)</t>
  </si>
  <si>
    <t>The SBA loans under Section 1102 of the CARES Act (sometimes referred to as "7(a) Loans") which are eligible for forgiveness are available to employers with less than 500 employees.  Such loans will be handled through the client's lender (bank) and guaranteed 100% by the SBA.  These are non-recourse loans.</t>
  </si>
  <si>
    <t>Documentation reflecting the health insurance premiums paid by the company under a group health plan including owners of the company for the immediately preceding 12 months prior to the date of the SBA loan origination.  Copies of the monthly invoices should suffice.</t>
  </si>
  <si>
    <t>Documentation of all retirement plan funding by the employer for the immediately preceding 12 months.  Copies of workpapers, schedules and remittances to the retirement plan administrator should be sufficient.</t>
  </si>
  <si>
    <t>Each lender may require more or less information.  In addition, each borrower will need to make a certification that the  current economic uncertainty makes the loan necessary to support your ongoing operations, you have not and will not receive another loan under this program,  documentation is true and correct, the amount for which forgiveness is being requested was used to make payments to retain employees and to make interest payments on covered mortgage obligations, covered rent obligations and covered utility payments.  You will acknowledge that the lender will calculate the eligible loan amount using the tax documents you submitted, you affirm that the tax documents are identical to those you submitted to the IRS, you acknowledge and agree that the lender can share the tax information with the SBA's authorized representatives for the purpose of compliance with SBA Loan Program Requirements.  In addition, the SBA may request further information.  There will be NO forgiveness if the documentation is not presented.  The SBA will render a decision within 60 days after receipt of an application for forgiveness.  The amount of any loan forgiveness under this program is NOT taxable income.</t>
  </si>
  <si>
    <t>+ 2019 Employee Amounts for Cafeteria Plan</t>
  </si>
  <si>
    <t>Should reconcile to total payroll cost</t>
  </si>
  <si>
    <t>Average Monthly Payroll Cost</t>
  </si>
  <si>
    <t>To Loan Application</t>
  </si>
  <si>
    <t>= Total Payroll Cost</t>
  </si>
  <si>
    <t>COMPANY NAME</t>
  </si>
  <si>
    <t>NOTE:  Yellow highlighted cells represent variables that should be completed with final client data. Filled in amounts are for illustration purposes only.</t>
  </si>
  <si>
    <t>EMPLOYER-ONLY COST, NOT ENTIRE PREMIUM</t>
  </si>
  <si>
    <t>E.G. EMPLOYER 401(k) CONTRIBUTIONS</t>
  </si>
  <si>
    <t>COMMENTS:</t>
  </si>
  <si>
    <t>STATE UNEMPLOYMENT TAXES</t>
  </si>
  <si>
    <t>Documentation of 1099 payments to independent contractors.</t>
  </si>
  <si>
    <t>LEASE IN PLACE PRIOR TO FEBRUARY 15, 2020</t>
  </si>
  <si>
    <t>DEBT IN PLACE PRIOR TO FEBRUARY 15, 2020</t>
  </si>
  <si>
    <t>INCLUDE SAME INFO FROM ROWS 12-16 ABOVE</t>
  </si>
  <si>
    <t>Revised</t>
  </si>
  <si>
    <t>8)</t>
  </si>
  <si>
    <t>Copies of cancelled checks or other evidence of 1099-type payments to independent contractors.</t>
  </si>
  <si>
    <t>Maximum Loan Amount:</t>
  </si>
  <si>
    <t>Represents the maximum amount a qualified borrower may have forgiven.</t>
  </si>
  <si>
    <t>This information is suggested-only.  Please refer to your lender's specific documentation requests.</t>
  </si>
  <si>
    <t>LAST 12 MONTHS TIES TO PAYROLL COST CERTIFICATION CALCULATION TAB</t>
  </si>
  <si>
    <t>PAYROLL COST CERTIFICATION CALCULATION/PLANNER</t>
  </si>
  <si>
    <t>12 MONTHS ENDED __________</t>
  </si>
  <si>
    <t>NOTE 1: FOR PLANNING PURPOSES ONLY.  YOUR LENDER MAY SPECIFICALLY REQUEST INFORMATION CAPTURING THE 12 MONTHS FROM Q2 2019 TO Q1 2020.</t>
  </si>
  <si>
    <t>CLIENT INPUT</t>
  </si>
  <si>
    <t>LINKED TO PAYROLL COST CERTIFICATION TAB</t>
  </si>
  <si>
    <t>to Planner, Cell C16</t>
  </si>
  <si>
    <t>to Planner, Cell C18</t>
  </si>
  <si>
    <r>
      <t xml:space="preserve">+ 2019 W-3, Box 5 Wages </t>
    </r>
    <r>
      <rPr>
        <sz val="11"/>
        <color rgb="FFFF0000"/>
        <rFont val="Calibri"/>
        <family val="2"/>
        <scheme val="minor"/>
      </rPr>
      <t>(NOTE 1)</t>
    </r>
  </si>
  <si>
    <t>to Planner, Cell C17</t>
  </si>
  <si>
    <t>= Total Eligible Payroll Cost</t>
  </si>
  <si>
    <r>
      <t xml:space="preserve">- $100,000 Cap Wage Reduction </t>
    </r>
    <r>
      <rPr>
        <sz val="11"/>
        <color rgb="FFFF0000"/>
        <rFont val="Calibri"/>
        <family val="2"/>
        <scheme val="minor"/>
      </rPr>
      <t>(NOTE 2)</t>
    </r>
  </si>
  <si>
    <t>+ 2019 Employer Group Health Care Benefits</t>
  </si>
  <si>
    <t>+ 2019 Employer Retirement Benefits</t>
  </si>
  <si>
    <t>+ 2019 State Unemployment Tax Expense</t>
  </si>
  <si>
    <t>Per Individual Wage Cap</t>
  </si>
  <si>
    <t xml:space="preserve">    Salaries, wages, commissions, vacation and sick pay</t>
  </si>
  <si>
    <t>other than qualified sick or family leave</t>
  </si>
  <si>
    <t>Less: $100,000 Cap Eligible Payroll Reduction</t>
  </si>
  <si>
    <t xml:space="preserve"> - For Informatin Purposes Only.  Not used in the Loan Calculation.</t>
  </si>
  <si>
    <r>
      <t xml:space="preserve"># Employees at December 31, 2019 </t>
    </r>
    <r>
      <rPr>
        <sz val="11"/>
        <color rgb="FFFF0000"/>
        <rFont val="Calibri"/>
        <family val="2"/>
        <scheme val="minor"/>
      </rPr>
      <t>(NOTE 1)</t>
    </r>
  </si>
  <si>
    <t>NOTE 2: BASED UPON THE INTERPRETATION OF THE INTERIM FINAL GUIDANCE OF THE SBA, INDIVIDUAL EMPLOYEE COMPENSATION IS INCLUSIVE OF EMPLOYER PROVIDED BENEFITS AND ARE THEN TO BE CAPPED AT $100,000.  DISCUSS WITH YOUR INDIVIDUAL CPA OR LENDING 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</si>
</sst>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mm/dd/yy;@"/>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
      <sz val="11"/>
      <name val="Calibri"/>
      <family val="2"/>
      <scheme val="minor"/>
    </font>
    <font>
      <b/>
      <i/>
      <sz val="9"/>
      <color theme="1"/>
      <name val="Calibri"/>
      <family val="2"/>
      <scheme val="minor"/>
    </font>
    <font>
      <b/>
      <i/>
      <sz val="9"/>
      <color rgb="FFFF0000"/>
      <name val="Calibri"/>
      <family val="2"/>
      <scheme val="minor"/>
    </font>
    <font>
      <b/>
      <sz val="11"/>
      <color rgb="FFFF0000"/>
      <name val="Calibri"/>
      <family val="2"/>
      <scheme val="minor"/>
    </font>
    <font>
      <sz val="9"/>
      <color theme="1"/>
      <name val="Calibri"/>
      <family val="2"/>
      <scheme val="minor"/>
    </font>
    <font>
      <sz val="11"/>
      <color rgb="FFFF0000"/>
      <name val="Calibri"/>
      <family val="2"/>
      <scheme val="minor"/>
    </font>
    <font>
      <b/>
      <sz val="9"/>
      <name val="Calibri"/>
      <family val="2"/>
      <scheme val="minor"/>
    </font>
    <font>
      <b/>
      <sz val="9"/>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00B05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43" fontId="0" fillId="0" borderId="0" xfId="1" applyFont="1"/>
    <xf numFmtId="165" fontId="0" fillId="0" borderId="0" xfId="1" applyNumberFormat="1" applyFont="1"/>
    <xf numFmtId="166" fontId="0" fillId="0" borderId="0" xfId="2" applyNumberFormat="1" applyFont="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9" fillId="3" borderId="0" xfId="1" applyNumberFormat="1" applyFont="1" applyFill="1"/>
    <xf numFmtId="165" fontId="10" fillId="3" borderId="0" xfId="1" applyNumberFormat="1" applyFont="1" applyFill="1" applyAlignment="1">
      <alignment horizontal="right"/>
    </xf>
    <xf numFmtId="166" fontId="9" fillId="3" borderId="3" xfId="2" applyNumberFormat="1" applyFont="1" applyFill="1" applyBorder="1"/>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43" fontId="11" fillId="0" borderId="0" xfId="1" applyFont="1" applyAlignment="1">
      <alignment horizontal="center"/>
    </xf>
    <xf numFmtId="0" fontId="8" fillId="0" borderId="0" xfId="1" applyNumberFormat="1" applyFont="1" applyAlignment="1">
      <alignment horizontal="center" wrapText="1"/>
    </xf>
    <xf numFmtId="43" fontId="0" fillId="0" borderId="0" xfId="1" applyFont="1" applyAlignment="1">
      <alignment horizontal="center" vertical="center"/>
    </xf>
    <xf numFmtId="43" fontId="2" fillId="0" borderId="0" xfId="1" applyFont="1" applyAlignment="1">
      <alignment horizontal="center" vertical="center"/>
    </xf>
    <xf numFmtId="0" fontId="0" fillId="0" borderId="0" xfId="1" applyNumberFormat="1" applyFont="1"/>
    <xf numFmtId="0" fontId="7" fillId="0" borderId="0" xfId="1" applyNumberFormat="1" applyFont="1" applyAlignment="1">
      <alignment horizontal="right"/>
    </xf>
    <xf numFmtId="165" fontId="6" fillId="0" borderId="0" xfId="1" applyNumberFormat="1" applyFont="1"/>
    <xf numFmtId="165" fontId="4" fillId="0" borderId="0" xfId="1" applyNumberFormat="1" applyFont="1" applyAlignment="1">
      <alignment horizontal="left" vertical="center"/>
    </xf>
    <xf numFmtId="165" fontId="0" fillId="0" borderId="0" xfId="1" applyNumberFormat="1" applyFont="1" applyAlignment="1">
      <alignment horizontal="left" vertical="center" indent="2"/>
    </xf>
    <xf numFmtId="165" fontId="0" fillId="0" borderId="0" xfId="1" applyNumberFormat="1" applyFont="1" applyFill="1"/>
    <xf numFmtId="165" fontId="0" fillId="0" borderId="8" xfId="1" applyNumberFormat="1" applyFont="1" applyBorder="1"/>
    <xf numFmtId="0" fontId="1" fillId="2" borderId="0" xfId="1" applyNumberFormat="1" applyFont="1" applyFill="1" applyAlignment="1">
      <alignment horizontal="center"/>
    </xf>
    <xf numFmtId="0" fontId="1" fillId="0" borderId="0" xfId="1" applyNumberFormat="1" applyFont="1" applyFill="1" applyAlignment="1">
      <alignment horizontal="center"/>
    </xf>
    <xf numFmtId="0" fontId="0" fillId="0" borderId="0" xfId="0" quotePrefix="1"/>
    <xf numFmtId="165" fontId="0" fillId="0" borderId="3" xfId="1" applyNumberFormat="1" applyFont="1" applyBorder="1"/>
    <xf numFmtId="0" fontId="0" fillId="0" borderId="0" xfId="0" quotePrefix="1" applyAlignment="1"/>
    <xf numFmtId="0" fontId="0" fillId="0" borderId="0" xfId="0" applyAlignment="1"/>
    <xf numFmtId="0" fontId="0" fillId="0" borderId="0" xfId="0" applyBorder="1"/>
    <xf numFmtId="0" fontId="2" fillId="0" borderId="0" xfId="0" applyFont="1" applyBorder="1" applyAlignment="1">
      <alignment horizontal="centerContinuous"/>
    </xf>
    <xf numFmtId="14" fontId="2" fillId="0" borderId="0" xfId="0" applyNumberFormat="1" applyFont="1" applyBorder="1" applyAlignment="1">
      <alignment horizontal="centerContinuous"/>
    </xf>
    <xf numFmtId="165" fontId="0" fillId="0" borderId="0" xfId="1" applyNumberFormat="1" applyFont="1" applyAlignment="1">
      <alignment horizontal="left" indent="1"/>
    </xf>
    <xf numFmtId="43" fontId="2" fillId="0" borderId="4" xfId="1" applyFont="1" applyBorder="1" applyAlignment="1">
      <alignment horizontal="center" vertical="center"/>
    </xf>
    <xf numFmtId="43" fontId="0" fillId="0" borderId="4" xfId="1" applyFont="1" applyBorder="1" applyAlignment="1">
      <alignment horizontal="center" vertical="center"/>
    </xf>
    <xf numFmtId="165" fontId="13" fillId="0" borderId="0" xfId="1" applyNumberFormat="1" applyFont="1"/>
    <xf numFmtId="165" fontId="7" fillId="0" borderId="0" xfId="1" applyNumberFormat="1" applyFont="1"/>
    <xf numFmtId="167" fontId="7" fillId="0" borderId="0" xfId="1" applyNumberFormat="1" applyFont="1" applyAlignment="1">
      <alignment horizontal="left"/>
    </xf>
    <xf numFmtId="0" fontId="7" fillId="0" borderId="0" xfId="0" applyFont="1" applyBorder="1" applyAlignment="1">
      <alignment horizontal="center" wrapText="1"/>
    </xf>
    <xf numFmtId="0" fontId="0" fillId="0" borderId="4" xfId="1" applyNumberFormat="1" applyFont="1" applyBorder="1" applyAlignment="1">
      <alignment horizontal="justify" vertical="top" wrapText="1"/>
    </xf>
    <xf numFmtId="165" fontId="14" fillId="0" borderId="0" xfId="1" applyNumberFormat="1" applyFont="1"/>
    <xf numFmtId="0" fontId="13" fillId="0" borderId="0" xfId="0" applyFont="1"/>
    <xf numFmtId="0" fontId="15" fillId="0" borderId="0" xfId="0" applyFont="1"/>
    <xf numFmtId="165" fontId="16" fillId="2" borderId="0" xfId="1" applyNumberFormat="1" applyFont="1" applyFill="1"/>
    <xf numFmtId="165" fontId="16" fillId="4" borderId="0" xfId="1" applyNumberFormat="1" applyFont="1" applyFill="1"/>
    <xf numFmtId="165" fontId="0" fillId="4" borderId="0" xfId="1" applyNumberFormat="1" applyFont="1" applyFill="1"/>
    <xf numFmtId="166" fontId="0" fillId="4" borderId="0" xfId="2" applyNumberFormat="1" applyFont="1" applyFill="1"/>
    <xf numFmtId="0" fontId="18" fillId="0" borderId="0" xfId="0" applyFont="1"/>
    <xf numFmtId="0" fontId="2" fillId="2" borderId="0" xfId="0" applyFont="1" applyFill="1" applyBorder="1" applyAlignment="1">
      <alignment horizontal="centerContinuous"/>
    </xf>
    <xf numFmtId="1" fontId="0" fillId="2" borderId="3" xfId="0" applyNumberFormat="1" applyFill="1" applyBorder="1" applyAlignment="1">
      <alignment horizontal="center"/>
    </xf>
    <xf numFmtId="0" fontId="19" fillId="0" borderId="0" xfId="0" applyFont="1"/>
    <xf numFmtId="165" fontId="0" fillId="2" borderId="1" xfId="1" applyNumberFormat="1" applyFont="1" applyFill="1" applyBorder="1"/>
    <xf numFmtId="165" fontId="0" fillId="0" borderId="0" xfId="1" applyNumberFormat="1" applyFont="1" applyFill="1" applyBorder="1"/>
    <xf numFmtId="0" fontId="0" fillId="0" borderId="0" xfId="1" applyNumberFormat="1" applyFont="1" applyAlignment="1">
      <alignment horizontal="left" indent="2"/>
    </xf>
    <xf numFmtId="0" fontId="15" fillId="0" borderId="0" xfId="0" applyFont="1" applyAlignment="1">
      <alignment horizontal="justify" vertical="top" wrapText="1"/>
    </xf>
    <xf numFmtId="165" fontId="3" fillId="0" borderId="0" xfId="1" applyNumberFormat="1" applyFont="1" applyAlignment="1">
      <alignment horizontal="center"/>
    </xf>
    <xf numFmtId="165" fontId="3" fillId="0" borderId="2" xfId="1" applyNumberFormat="1" applyFont="1" applyBorder="1" applyAlignment="1">
      <alignment horizontal="center"/>
    </xf>
    <xf numFmtId="165" fontId="4" fillId="0" borderId="0" xfId="1" applyNumberFormat="1" applyFont="1" applyAlignment="1">
      <alignment horizontal="center"/>
    </xf>
    <xf numFmtId="165" fontId="4" fillId="2" borderId="0" xfId="1" applyNumberFormat="1" applyFont="1" applyFill="1" applyAlignment="1">
      <alignment horizontal="center" vertical="center" wrapText="1"/>
    </xf>
    <xf numFmtId="165" fontId="5" fillId="0" borderId="0" xfId="1" applyNumberFormat="1" applyFont="1" applyAlignment="1">
      <alignment horizontal="left" vertical="center" wrapText="1"/>
    </xf>
    <xf numFmtId="165" fontId="5" fillId="0" borderId="0" xfId="1" applyNumberFormat="1" applyFont="1" applyAlignment="1">
      <alignment horizontal="left" vertical="center"/>
    </xf>
    <xf numFmtId="0" fontId="12" fillId="0" borderId="0" xfId="1" applyNumberFormat="1" applyFont="1" applyFill="1" applyAlignment="1">
      <alignment horizontal="justify" vertical="top" wrapText="1"/>
    </xf>
    <xf numFmtId="43" fontId="4" fillId="0" borderId="0" xfId="1" applyFont="1" applyAlignment="1">
      <alignment horizontal="center"/>
    </xf>
    <xf numFmtId="43" fontId="2" fillId="0" borderId="4" xfId="1" applyFont="1" applyBorder="1" applyAlignment="1">
      <alignment horizontal="center" vertical="center"/>
    </xf>
    <xf numFmtId="43" fontId="0" fillId="0" borderId="6" xfId="1" applyFont="1" applyBorder="1" applyAlignment="1">
      <alignment horizontal="center" vertical="center"/>
    </xf>
    <xf numFmtId="43" fontId="0" fillId="0" borderId="4" xfId="1" applyFont="1" applyBorder="1" applyAlignment="1">
      <alignment horizontal="center" vertical="center"/>
    </xf>
    <xf numFmtId="43" fontId="0" fillId="0" borderId="5" xfId="1" applyFont="1" applyBorder="1" applyAlignment="1">
      <alignment horizontal="center" vertical="center"/>
    </xf>
    <xf numFmtId="43" fontId="2" fillId="0" borderId="4" xfId="1" quotePrefix="1" applyFont="1" applyBorder="1" applyAlignment="1">
      <alignment horizontal="center" vertical="center"/>
    </xf>
    <xf numFmtId="43" fontId="11" fillId="0" borderId="0" xfId="1" applyFont="1" applyAlignment="1">
      <alignment horizontal="center"/>
    </xf>
    <xf numFmtId="0" fontId="0" fillId="0" borderId="5" xfId="1" applyNumberFormat="1" applyFont="1" applyBorder="1" applyAlignment="1">
      <alignment horizontal="justify" vertical="top" wrapText="1"/>
    </xf>
    <xf numFmtId="0" fontId="0" fillId="0" borderId="6" xfId="1" applyNumberFormat="1" applyFont="1" applyBorder="1" applyAlignment="1">
      <alignment horizontal="justify" vertical="top" wrapText="1"/>
    </xf>
    <xf numFmtId="43" fontId="3" fillId="0" borderId="0" xfId="1" applyFont="1" applyAlignment="1">
      <alignment horizontal="center"/>
    </xf>
    <xf numFmtId="43" fontId="2" fillId="0" borderId="0" xfId="1" applyFont="1" applyAlignment="1">
      <alignment horizontal="center"/>
    </xf>
    <xf numFmtId="43" fontId="11" fillId="2" borderId="0" xfId="1" applyFont="1" applyFill="1" applyAlignment="1">
      <alignment horizontal="center"/>
    </xf>
    <xf numFmtId="43" fontId="2" fillId="0" borderId="5" xfId="1" applyFont="1" applyBorder="1" applyAlignment="1">
      <alignment horizontal="center" vertical="center"/>
    </xf>
    <xf numFmtId="0" fontId="0" fillId="0" borderId="0" xfId="1" applyNumberFormat="1" applyFont="1" applyAlignment="1">
      <alignment horizontal="justify" vertical="top" wrapText="1"/>
    </xf>
    <xf numFmtId="0" fontId="0" fillId="0" borderId="7" xfId="1" applyNumberFormat="1" applyFont="1" applyBorder="1" applyAlignment="1">
      <alignment horizontal="justify" vertical="top" wrapText="1"/>
    </xf>
    <xf numFmtId="43" fontId="2" fillId="0" borderId="5" xfId="1" quotePrefix="1" applyFont="1" applyBorder="1" applyAlignment="1">
      <alignment horizontal="center" vertical="center"/>
    </xf>
    <xf numFmtId="43" fontId="2" fillId="0" borderId="7" xfId="1" quotePrefix="1" applyFont="1" applyBorder="1" applyAlignment="1">
      <alignment horizontal="center" vertical="center"/>
    </xf>
    <xf numFmtId="43" fontId="2" fillId="0" borderId="6" xfId="1" quotePrefix="1" applyFont="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0CBD9-D8A9-4622-8AA9-68761DF173ED}">
  <sheetPr>
    <pageSetUpPr fitToPage="1"/>
  </sheetPr>
  <dimension ref="A1:E28"/>
  <sheetViews>
    <sheetView tabSelected="1" workbookViewId="0"/>
  </sheetViews>
  <sheetFormatPr defaultRowHeight="14.4" x14ac:dyDescent="0.3"/>
  <cols>
    <col min="1" max="1" width="54.5546875" bestFit="1" customWidth="1"/>
    <col min="2" max="2" width="16.6640625" customWidth="1"/>
    <col min="3" max="3" width="34" bestFit="1" customWidth="1"/>
    <col min="4" max="5" width="8.6640625" customWidth="1"/>
  </cols>
  <sheetData>
    <row r="1" spans="1:5" s="57" customFormat="1" x14ac:dyDescent="0.3">
      <c r="A1" s="58" t="s">
        <v>81</v>
      </c>
      <c r="B1" s="58"/>
      <c r="C1" s="58"/>
      <c r="D1" s="66" t="str">
        <f>Planner!E1</f>
        <v>Revised</v>
      </c>
      <c r="E1" s="65">
        <f>Planner!F1</f>
        <v>43924</v>
      </c>
    </row>
    <row r="2" spans="1:5" s="57" customFormat="1" x14ac:dyDescent="0.3">
      <c r="A2" s="58" t="s">
        <v>98</v>
      </c>
      <c r="B2" s="58"/>
      <c r="C2" s="58"/>
    </row>
    <row r="3" spans="1:5" s="57" customFormat="1" x14ac:dyDescent="0.3">
      <c r="A3" s="59" t="s">
        <v>99</v>
      </c>
      <c r="B3" s="58"/>
      <c r="C3" s="58"/>
    </row>
    <row r="4" spans="1:5" s="57" customFormat="1" x14ac:dyDescent="0.3">
      <c r="A4" s="59"/>
      <c r="B4" s="58"/>
      <c r="C4" s="58"/>
    </row>
    <row r="5" spans="1:5" s="57" customFormat="1" x14ac:dyDescent="0.3">
      <c r="A5" s="58"/>
      <c r="B5" s="76" t="s">
        <v>101</v>
      </c>
    </row>
    <row r="7" spans="1:5" x14ac:dyDescent="0.3">
      <c r="A7" s="53" t="s">
        <v>105</v>
      </c>
      <c r="B7" s="6">
        <v>1000000</v>
      </c>
      <c r="C7" s="70"/>
    </row>
    <row r="8" spans="1:5" x14ac:dyDescent="0.3">
      <c r="A8" s="53" t="s">
        <v>76</v>
      </c>
      <c r="B8" s="6">
        <v>10000</v>
      </c>
    </row>
    <row r="9" spans="1:5" x14ac:dyDescent="0.3">
      <c r="A9" s="53"/>
      <c r="B9" s="50">
        <f>SUM(B7:B8)</f>
        <v>1010000</v>
      </c>
      <c r="C9" s="78" t="s">
        <v>77</v>
      </c>
    </row>
    <row r="10" spans="1:5" x14ac:dyDescent="0.3">
      <c r="A10" s="53" t="s">
        <v>109</v>
      </c>
      <c r="B10" s="6">
        <v>5000</v>
      </c>
      <c r="C10" s="75" t="s">
        <v>103</v>
      </c>
    </row>
    <row r="11" spans="1:5" x14ac:dyDescent="0.3">
      <c r="A11" s="53" t="s">
        <v>110</v>
      </c>
      <c r="B11" s="6">
        <v>5000</v>
      </c>
      <c r="C11" s="75" t="s">
        <v>106</v>
      </c>
    </row>
    <row r="12" spans="1:5" x14ac:dyDescent="0.3">
      <c r="A12" s="53" t="s">
        <v>111</v>
      </c>
      <c r="B12" s="79">
        <v>3000</v>
      </c>
      <c r="C12" s="75" t="s">
        <v>104</v>
      </c>
    </row>
    <row r="13" spans="1:5" x14ac:dyDescent="0.3">
      <c r="A13" s="55" t="s">
        <v>80</v>
      </c>
      <c r="B13" s="18">
        <f>SUM(B9:B12)</f>
        <v>1023000</v>
      </c>
      <c r="C13" s="69"/>
    </row>
    <row r="14" spans="1:5" x14ac:dyDescent="0.3">
      <c r="A14" s="55"/>
      <c r="B14" s="18"/>
      <c r="C14" s="69"/>
    </row>
    <row r="15" spans="1:5" x14ac:dyDescent="0.3">
      <c r="A15" s="53" t="s">
        <v>108</v>
      </c>
      <c r="B15" s="79">
        <v>-50000</v>
      </c>
      <c r="C15" s="75"/>
    </row>
    <row r="16" spans="1:5" x14ac:dyDescent="0.3">
      <c r="A16" s="55" t="s">
        <v>107</v>
      </c>
      <c r="B16" s="80">
        <f>SUM(B13:B15)</f>
        <v>973000</v>
      </c>
      <c r="C16" s="75"/>
    </row>
    <row r="18" spans="1:3" ht="15" thickBot="1" x14ac:dyDescent="0.35">
      <c r="A18" s="56" t="s">
        <v>78</v>
      </c>
      <c r="B18" s="54">
        <f>ROUND(B16/12,0)</f>
        <v>81083</v>
      </c>
      <c r="C18" s="78" t="s">
        <v>79</v>
      </c>
    </row>
    <row r="19" spans="1:3" ht="15" thickTop="1" x14ac:dyDescent="0.3"/>
    <row r="20" spans="1:3" ht="15" thickBot="1" x14ac:dyDescent="0.35">
      <c r="A20" t="s">
        <v>117</v>
      </c>
      <c r="B20" s="77">
        <v>50</v>
      </c>
      <c r="C20" s="78" t="s">
        <v>79</v>
      </c>
    </row>
    <row r="21" spans="1:3" ht="15" thickTop="1" x14ac:dyDescent="0.3"/>
    <row r="23" spans="1:3" x14ac:dyDescent="0.3">
      <c r="A23" s="82" t="s">
        <v>100</v>
      </c>
      <c r="B23" s="82"/>
      <c r="C23" s="82"/>
    </row>
    <row r="24" spans="1:3" x14ac:dyDescent="0.3">
      <c r="A24" s="82"/>
      <c r="B24" s="82"/>
      <c r="C24" s="82"/>
    </row>
    <row r="26" spans="1:3" ht="14.4" customHeight="1" x14ac:dyDescent="0.3">
      <c r="A26" s="82" t="s">
        <v>118</v>
      </c>
      <c r="B26" s="82"/>
      <c r="C26" s="82"/>
    </row>
    <row r="27" spans="1:3" x14ac:dyDescent="0.3">
      <c r="A27" s="82"/>
      <c r="B27" s="82"/>
      <c r="C27" s="82"/>
    </row>
    <row r="28" spans="1:3" x14ac:dyDescent="0.3">
      <c r="A28" s="82"/>
      <c r="B28" s="82"/>
      <c r="C28" s="82"/>
    </row>
  </sheetData>
  <mergeCells count="2">
    <mergeCell ref="A23:C24"/>
    <mergeCell ref="A26:C28"/>
  </mergeCells>
  <printOptions horizontalCentered="1"/>
  <pageMargins left="0" right="0" top="0.5" bottom="0.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D832-7B3C-40D3-B05D-9892BB534C3A}">
  <sheetPr>
    <pageSetUpPr fitToPage="1"/>
  </sheetPr>
  <dimension ref="A1:F65"/>
  <sheetViews>
    <sheetView zoomScaleNormal="100" workbookViewId="0">
      <selection sqref="A1:D1"/>
    </sheetView>
  </sheetViews>
  <sheetFormatPr defaultColWidth="8.88671875" defaultRowHeight="14.4" x14ac:dyDescent="0.3"/>
  <cols>
    <col min="1" max="1" width="68.6640625" style="2" customWidth="1"/>
    <col min="2" max="2" width="9.6640625" style="2" customWidth="1"/>
    <col min="3" max="3" width="12.88671875" style="2" customWidth="1"/>
    <col min="4" max="4" width="13.109375" style="2" customWidth="1"/>
    <col min="5" max="6" width="8.6640625" style="2" customWidth="1"/>
    <col min="7" max="16384" width="8.88671875" style="2"/>
  </cols>
  <sheetData>
    <row r="1" spans="1:6" ht="15.6" x14ac:dyDescent="0.3">
      <c r="A1" s="83" t="s">
        <v>0</v>
      </c>
      <c r="B1" s="83"/>
      <c r="C1" s="83"/>
      <c r="D1" s="83"/>
      <c r="E1" s="64" t="s">
        <v>91</v>
      </c>
      <c r="F1" s="65">
        <v>43924</v>
      </c>
    </row>
    <row r="2" spans="1:6" ht="15.6" x14ac:dyDescent="0.3">
      <c r="A2" s="83" t="s">
        <v>26</v>
      </c>
      <c r="B2" s="83"/>
      <c r="C2" s="83"/>
      <c r="D2" s="83"/>
    </row>
    <row r="3" spans="1:6" ht="15.6" x14ac:dyDescent="0.3">
      <c r="A3" s="83" t="s">
        <v>1</v>
      </c>
      <c r="B3" s="83"/>
      <c r="C3" s="83"/>
      <c r="D3" s="83"/>
    </row>
    <row r="5" spans="1:6" x14ac:dyDescent="0.3">
      <c r="B5" s="71" t="s">
        <v>101</v>
      </c>
      <c r="C5" s="6"/>
      <c r="D5" s="6"/>
    </row>
    <row r="6" spans="1:6" x14ac:dyDescent="0.3">
      <c r="B6" s="72" t="s">
        <v>102</v>
      </c>
      <c r="C6" s="73"/>
      <c r="D6" s="73"/>
    </row>
    <row r="7" spans="1:6" ht="15.75" customHeight="1" x14ac:dyDescent="0.3"/>
    <row r="8" spans="1:6" ht="15.6" x14ac:dyDescent="0.3">
      <c r="A8" s="84" t="s">
        <v>5</v>
      </c>
      <c r="B8" s="84"/>
      <c r="C8" s="84"/>
      <c r="D8" s="84"/>
    </row>
    <row r="9" spans="1:6" x14ac:dyDescent="0.3">
      <c r="A9" s="85" t="s">
        <v>8</v>
      </c>
      <c r="B9" s="85"/>
      <c r="C9" s="85"/>
      <c r="D9" s="85"/>
    </row>
    <row r="10" spans="1:6" ht="24.6" customHeight="1" x14ac:dyDescent="0.4">
      <c r="C10" s="41" t="s">
        <v>27</v>
      </c>
      <c r="D10" s="41" t="s">
        <v>3</v>
      </c>
    </row>
    <row r="11" spans="1:6" x14ac:dyDescent="0.3">
      <c r="A11" s="4" t="s">
        <v>94</v>
      </c>
    </row>
    <row r="12" spans="1:6" x14ac:dyDescent="0.3">
      <c r="A12" s="4" t="s">
        <v>68</v>
      </c>
    </row>
    <row r="13" spans="1:6" x14ac:dyDescent="0.3">
      <c r="A13" s="2" t="s">
        <v>44</v>
      </c>
    </row>
    <row r="14" spans="1:6" x14ac:dyDescent="0.3">
      <c r="A14" s="2" t="s">
        <v>113</v>
      </c>
      <c r="C14" s="33"/>
      <c r="D14" s="3"/>
      <c r="E14" s="2" t="s">
        <v>85</v>
      </c>
    </row>
    <row r="15" spans="1:6" x14ac:dyDescent="0.3">
      <c r="A15" s="81" t="s">
        <v>114</v>
      </c>
      <c r="C15" s="74">
        <f>'Payroll Cost Certification'!B9</f>
        <v>1010000</v>
      </c>
      <c r="D15" s="3">
        <f>C15/12</f>
        <v>84166.666666666672</v>
      </c>
      <c r="E15" s="63" t="s">
        <v>97</v>
      </c>
    </row>
    <row r="16" spans="1:6" x14ac:dyDescent="0.3">
      <c r="A16" s="2" t="s">
        <v>9</v>
      </c>
      <c r="C16" s="73">
        <f>'Payroll Cost Certification'!B10</f>
        <v>5000</v>
      </c>
      <c r="D16" s="2">
        <f t="shared" ref="D16:D19" si="0">C16/12</f>
        <v>416.66666666666669</v>
      </c>
      <c r="E16" s="63" t="s">
        <v>83</v>
      </c>
    </row>
    <row r="17" spans="1:5" x14ac:dyDescent="0.3">
      <c r="A17" s="2" t="s">
        <v>29</v>
      </c>
      <c r="C17" s="73">
        <f>'Payroll Cost Certification'!B11</f>
        <v>5000</v>
      </c>
      <c r="D17" s="2">
        <f t="shared" si="0"/>
        <v>416.66666666666669</v>
      </c>
      <c r="E17" s="63" t="s">
        <v>84</v>
      </c>
    </row>
    <row r="18" spans="1:5" x14ac:dyDescent="0.3">
      <c r="A18" s="2" t="s">
        <v>28</v>
      </c>
      <c r="C18" s="73">
        <f>'Payroll Cost Certification'!B12</f>
        <v>3000</v>
      </c>
      <c r="D18" s="2">
        <f t="shared" si="0"/>
        <v>250</v>
      </c>
      <c r="E18" s="63" t="s">
        <v>86</v>
      </c>
    </row>
    <row r="19" spans="1:5" x14ac:dyDescent="0.3">
      <c r="A19" s="60" t="s">
        <v>115</v>
      </c>
      <c r="C19" s="73">
        <f>+'Payroll Cost Certification'!B15</f>
        <v>-50000</v>
      </c>
      <c r="D19" s="2">
        <f t="shared" si="0"/>
        <v>-4166.666666666667</v>
      </c>
      <c r="E19" s="68" t="s">
        <v>112</v>
      </c>
    </row>
    <row r="20" spans="1:5" x14ac:dyDescent="0.3">
      <c r="C20" s="49"/>
      <c r="D20" s="50">
        <f>SUM(D15:D19)</f>
        <v>81083.333333333343</v>
      </c>
    </row>
    <row r="21" spans="1:5" x14ac:dyDescent="0.3">
      <c r="D21" s="34">
        <v>2.5</v>
      </c>
    </row>
    <row r="22" spans="1:5" s="8" customFormat="1" x14ac:dyDescent="0.3">
      <c r="A22" s="8" t="s">
        <v>2</v>
      </c>
      <c r="C22" s="24" t="s">
        <v>6</v>
      </c>
      <c r="D22" s="20">
        <f>D20*D21</f>
        <v>202708.33333333337</v>
      </c>
    </row>
    <row r="23" spans="1:5" x14ac:dyDescent="0.3">
      <c r="C23" s="7"/>
    </row>
    <row r="24" spans="1:5" s="4" customFormat="1" ht="15" thickBot="1" x14ac:dyDescent="0.35">
      <c r="A24" s="35" t="s">
        <v>20</v>
      </c>
      <c r="B24" s="35"/>
      <c r="C24" s="36" t="s">
        <v>19</v>
      </c>
      <c r="D24" s="37">
        <f>IF(D22&lt;10000000,D22,10000000)</f>
        <v>202708.33333333337</v>
      </c>
    </row>
    <row r="25" spans="1:5" ht="15" thickTop="1" x14ac:dyDescent="0.3"/>
    <row r="26" spans="1:5" x14ac:dyDescent="0.3">
      <c r="A26" s="4" t="s">
        <v>31</v>
      </c>
      <c r="B26" s="4"/>
    </row>
    <row r="27" spans="1:5" x14ac:dyDescent="0.3">
      <c r="A27" s="2" t="s">
        <v>30</v>
      </c>
    </row>
    <row r="28" spans="1:5" x14ac:dyDescent="0.3">
      <c r="A28" s="2" t="s">
        <v>32</v>
      </c>
    </row>
    <row r="29" spans="1:5" x14ac:dyDescent="0.3">
      <c r="A29" s="2" t="s">
        <v>33</v>
      </c>
    </row>
    <row r="30" spans="1:5" x14ac:dyDescent="0.3">
      <c r="A30" s="2" t="s">
        <v>35</v>
      </c>
    </row>
    <row r="31" spans="1:5" x14ac:dyDescent="0.3">
      <c r="A31" s="2" t="s">
        <v>4</v>
      </c>
    </row>
    <row r="32" spans="1:5" x14ac:dyDescent="0.3">
      <c r="A32" s="2" t="s">
        <v>34</v>
      </c>
    </row>
    <row r="34" spans="1:6" ht="15.6" x14ac:dyDescent="0.3">
      <c r="A34" s="84" t="s">
        <v>7</v>
      </c>
      <c r="B34" s="84"/>
      <c r="C34" s="84"/>
      <c r="D34" s="84"/>
    </row>
    <row r="35" spans="1:6" x14ac:dyDescent="0.3">
      <c r="A35" s="85" t="s">
        <v>95</v>
      </c>
      <c r="B35" s="85"/>
      <c r="C35" s="85"/>
      <c r="D35" s="85"/>
    </row>
    <row r="37" spans="1:6" x14ac:dyDescent="0.3">
      <c r="A37" s="4" t="s">
        <v>41</v>
      </c>
      <c r="B37" s="4"/>
    </row>
    <row r="38" spans="1:6" x14ac:dyDescent="0.3">
      <c r="A38" s="10" t="s">
        <v>36</v>
      </c>
      <c r="B38" s="10"/>
      <c r="D38" s="5">
        <v>310000</v>
      </c>
      <c r="E38" s="63" t="s">
        <v>90</v>
      </c>
      <c r="F38" s="3"/>
    </row>
    <row r="39" spans="1:6" x14ac:dyDescent="0.3">
      <c r="A39" s="10" t="s">
        <v>37</v>
      </c>
      <c r="B39" s="10"/>
      <c r="D39" s="6">
        <v>45000</v>
      </c>
      <c r="E39" s="63" t="s">
        <v>88</v>
      </c>
    </row>
    <row r="40" spans="1:6" x14ac:dyDescent="0.3">
      <c r="A40" s="10" t="s">
        <v>69</v>
      </c>
      <c r="B40" s="10"/>
      <c r="D40" s="6">
        <v>15000</v>
      </c>
    </row>
    <row r="41" spans="1:6" s="9" customFormat="1" ht="15" customHeight="1" x14ac:dyDescent="0.3">
      <c r="A41" s="39" t="s">
        <v>42</v>
      </c>
      <c r="B41" s="39"/>
      <c r="D41" s="6">
        <v>6000</v>
      </c>
      <c r="E41" s="63" t="s">
        <v>89</v>
      </c>
    </row>
    <row r="42" spans="1:6" s="13" customFormat="1" ht="15" customHeight="1" x14ac:dyDescent="0.3">
      <c r="A42" s="12" t="s">
        <v>10</v>
      </c>
      <c r="B42" s="12"/>
      <c r="D42" s="17">
        <f>SUM(D38:D41)</f>
        <v>376000</v>
      </c>
    </row>
    <row r="43" spans="1:6" s="13" customFormat="1" ht="15" customHeight="1" x14ac:dyDescent="0.3">
      <c r="A43" s="12"/>
      <c r="B43" s="12"/>
      <c r="D43" s="12"/>
    </row>
    <row r="44" spans="1:6" s="9" customFormat="1" ht="15" customHeight="1" x14ac:dyDescent="0.3">
      <c r="A44" s="14" t="s">
        <v>11</v>
      </c>
      <c r="B44" s="14"/>
      <c r="D44" s="11"/>
    </row>
    <row r="45" spans="1:6" s="9" customFormat="1" ht="15" customHeight="1" x14ac:dyDescent="0.3">
      <c r="A45" s="14" t="s">
        <v>13</v>
      </c>
      <c r="B45" s="15"/>
      <c r="D45" s="11"/>
    </row>
    <row r="46" spans="1:6" s="9" customFormat="1" ht="15" customHeight="1" x14ac:dyDescent="0.3">
      <c r="A46" s="39" t="s">
        <v>12</v>
      </c>
      <c r="B46" s="11"/>
      <c r="D46" s="11"/>
    </row>
    <row r="47" spans="1:6" s="9" customFormat="1" ht="15.6" customHeight="1" x14ac:dyDescent="0.3">
      <c r="A47" s="39" t="s">
        <v>46</v>
      </c>
      <c r="B47" s="27"/>
      <c r="C47" s="51">
        <v>37</v>
      </c>
    </row>
    <row r="48" spans="1:6" s="9" customFormat="1" ht="15" customHeight="1" x14ac:dyDescent="0.2">
      <c r="A48" s="47" t="s">
        <v>38</v>
      </c>
      <c r="B48" s="27"/>
      <c r="C48" s="38"/>
    </row>
    <row r="49" spans="1:5" s="9" customFormat="1" ht="15" customHeight="1" x14ac:dyDescent="0.3">
      <c r="A49" s="39" t="s">
        <v>39</v>
      </c>
      <c r="B49" s="51">
        <v>41</v>
      </c>
      <c r="C49" s="38"/>
    </row>
    <row r="50" spans="1:5" s="9" customFormat="1" ht="15" customHeight="1" x14ac:dyDescent="0.3">
      <c r="A50" s="39" t="s">
        <v>47</v>
      </c>
      <c r="B50" s="51">
        <v>38</v>
      </c>
      <c r="C50" s="52">
        <f>IF(B50&lt;B49,B50,B49)</f>
        <v>38</v>
      </c>
    </row>
    <row r="51" spans="1:5" s="9" customFormat="1" ht="15" customHeight="1" x14ac:dyDescent="0.3">
      <c r="A51" s="48" t="s">
        <v>14</v>
      </c>
      <c r="C51" s="16">
        <f>1-(C47/C50)</f>
        <v>2.6315789473684181E-2</v>
      </c>
      <c r="D51" s="4">
        <f>D38*-C51</f>
        <v>-8157.8947368420959</v>
      </c>
    </row>
    <row r="52" spans="1:5" x14ac:dyDescent="0.3">
      <c r="A52" s="46" t="s">
        <v>15</v>
      </c>
      <c r="B52" s="8"/>
    </row>
    <row r="53" spans="1:5" s="4" customFormat="1" x14ac:dyDescent="0.3">
      <c r="A53" s="22" t="s">
        <v>16</v>
      </c>
    </row>
    <row r="54" spans="1:5" s="4" customFormat="1" x14ac:dyDescent="0.3">
      <c r="A54" s="2" t="s">
        <v>40</v>
      </c>
      <c r="B54" s="28"/>
      <c r="C54" s="29"/>
      <c r="D54" s="26">
        <v>-30000</v>
      </c>
    </row>
    <row r="55" spans="1:5" s="8" customFormat="1" x14ac:dyDescent="0.3">
      <c r="A55" s="8" t="s">
        <v>17</v>
      </c>
      <c r="B55" s="30"/>
      <c r="C55" s="31" t="s">
        <v>18</v>
      </c>
      <c r="D55" s="23">
        <f>SUM(D42:D54)</f>
        <v>337842.10526315792</v>
      </c>
    </row>
    <row r="56" spans="1:5" x14ac:dyDescent="0.3">
      <c r="B56" s="18"/>
      <c r="C56" s="18"/>
    </row>
    <row r="57" spans="1:5" s="4" customFormat="1" ht="15" thickBot="1" x14ac:dyDescent="0.35">
      <c r="A57" s="4" t="s">
        <v>21</v>
      </c>
      <c r="C57" s="25" t="s">
        <v>23</v>
      </c>
      <c r="D57" s="21">
        <f>IF(D55&lt;D24,D55,D24)</f>
        <v>202708.33333333337</v>
      </c>
      <c r="E57" s="4" t="s">
        <v>71</v>
      </c>
    </row>
    <row r="58" spans="1:5" s="4" customFormat="1" ht="15" thickTop="1" x14ac:dyDescent="0.3">
      <c r="D58" s="19"/>
    </row>
    <row r="59" spans="1:5" s="4" customFormat="1" ht="15" thickBot="1" x14ac:dyDescent="0.35">
      <c r="A59" s="4" t="s">
        <v>22</v>
      </c>
      <c r="D59" s="21">
        <f>IF(D24&gt;D57,D24-D57,0)</f>
        <v>0</v>
      </c>
      <c r="E59" s="4" t="s">
        <v>70</v>
      </c>
    </row>
    <row r="60" spans="1:5" ht="15" thickTop="1" x14ac:dyDescent="0.3"/>
    <row r="61" spans="1:5" s="32" customFormat="1" x14ac:dyDescent="0.3">
      <c r="A61" s="88" t="s">
        <v>43</v>
      </c>
      <c r="B61" s="88"/>
      <c r="C61" s="88"/>
      <c r="D61" s="88"/>
    </row>
    <row r="62" spans="1:5" ht="30" customHeight="1" x14ac:dyDescent="0.3">
      <c r="A62" s="87" t="s">
        <v>58</v>
      </c>
      <c r="B62" s="87"/>
      <c r="C62" s="87"/>
      <c r="D62" s="87"/>
    </row>
    <row r="63" spans="1:5" s="32" customFormat="1" ht="30.6" customHeight="1" x14ac:dyDescent="0.3">
      <c r="A63" s="87" t="s">
        <v>45</v>
      </c>
      <c r="B63" s="87"/>
      <c r="C63" s="87"/>
      <c r="D63" s="87"/>
    </row>
    <row r="65" spans="1:4" ht="32.4" customHeight="1" x14ac:dyDescent="0.3">
      <c r="A65" s="86" t="s">
        <v>82</v>
      </c>
      <c r="B65" s="86"/>
      <c r="C65" s="86"/>
      <c r="D65" s="86"/>
    </row>
  </sheetData>
  <mergeCells count="11">
    <mergeCell ref="A65:D65"/>
    <mergeCell ref="A2:D2"/>
    <mergeCell ref="A62:D62"/>
    <mergeCell ref="A61:D61"/>
    <mergeCell ref="A63:D63"/>
    <mergeCell ref="A35:D35"/>
    <mergeCell ref="A1:D1"/>
    <mergeCell ref="A3:D3"/>
    <mergeCell ref="A8:D8"/>
    <mergeCell ref="A34:D34"/>
    <mergeCell ref="A9:D9"/>
  </mergeCells>
  <printOptions horizontalCentered="1"/>
  <pageMargins left="0.7" right="0.7" top="0.75" bottom="0.75" header="0.3" footer="0.3"/>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69522-3F4E-493D-959F-A09489F7C1C3}">
  <sheetPr>
    <pageSetUpPr fitToPage="1"/>
  </sheetPr>
  <dimension ref="A1:E59"/>
  <sheetViews>
    <sheetView zoomScaleNormal="100" workbookViewId="0">
      <selection sqref="A1:C1"/>
    </sheetView>
  </sheetViews>
  <sheetFormatPr defaultColWidth="8.88671875" defaultRowHeight="14.4" x14ac:dyDescent="0.3"/>
  <cols>
    <col min="1" max="1" width="3.5546875" style="1" customWidth="1"/>
    <col min="2" max="2" width="93.33203125" style="1" customWidth="1"/>
    <col min="3" max="3" width="8.88671875" style="1"/>
    <col min="4" max="5" width="8.6640625" style="1" customWidth="1"/>
    <col min="6" max="9" width="8.88671875" style="1"/>
    <col min="10" max="10" width="10.33203125" style="1" customWidth="1"/>
    <col min="11" max="16384" width="8.88671875" style="1"/>
  </cols>
  <sheetData>
    <row r="1" spans="1:5" ht="15.6" x14ac:dyDescent="0.3">
      <c r="A1" s="99" t="s">
        <v>56</v>
      </c>
      <c r="B1" s="99"/>
      <c r="C1" s="99"/>
      <c r="D1" s="64" t="str">
        <f>Planner!E1</f>
        <v>Revised</v>
      </c>
      <c r="E1" s="65">
        <f>Planner!F1</f>
        <v>43924</v>
      </c>
    </row>
    <row r="2" spans="1:5" x14ac:dyDescent="0.3">
      <c r="A2" s="100" t="s">
        <v>54</v>
      </c>
      <c r="B2" s="100"/>
      <c r="C2" s="100"/>
    </row>
    <row r="3" spans="1:5" x14ac:dyDescent="0.3">
      <c r="C3" s="45"/>
    </row>
    <row r="5" spans="1:5" x14ac:dyDescent="0.3">
      <c r="A5" s="103" t="s">
        <v>72</v>
      </c>
      <c r="B5" s="103"/>
      <c r="C5" s="103"/>
    </row>
    <row r="6" spans="1:5" x14ac:dyDescent="0.3">
      <c r="A6" s="103"/>
      <c r="B6" s="103"/>
      <c r="C6" s="103"/>
    </row>
    <row r="7" spans="1:5" x14ac:dyDescent="0.3">
      <c r="A7" s="103"/>
      <c r="B7" s="103"/>
      <c r="C7" s="103"/>
    </row>
    <row r="9" spans="1:5" x14ac:dyDescent="0.3">
      <c r="A9" s="44" t="s">
        <v>24</v>
      </c>
    </row>
    <row r="11" spans="1:5" ht="17.399999999999999" x14ac:dyDescent="0.45">
      <c r="A11" s="101" t="s">
        <v>96</v>
      </c>
      <c r="B11" s="101"/>
      <c r="C11" s="101"/>
    </row>
    <row r="12" spans="1:5" ht="17.399999999999999" x14ac:dyDescent="0.45">
      <c r="A12" s="40"/>
      <c r="B12" s="40"/>
      <c r="C12" s="40"/>
    </row>
    <row r="13" spans="1:5" x14ac:dyDescent="0.3">
      <c r="A13" s="105" t="s">
        <v>25</v>
      </c>
      <c r="B13" s="97" t="s">
        <v>67</v>
      </c>
      <c r="C13" s="93"/>
    </row>
    <row r="14" spans="1:5" x14ac:dyDescent="0.3">
      <c r="A14" s="106"/>
      <c r="B14" s="104"/>
      <c r="C14" s="93"/>
    </row>
    <row r="15" spans="1:5" x14ac:dyDescent="0.3">
      <c r="A15" s="107"/>
      <c r="B15" s="98"/>
      <c r="C15" s="93"/>
    </row>
    <row r="16" spans="1:5" x14ac:dyDescent="0.3">
      <c r="A16" s="91" t="s">
        <v>48</v>
      </c>
      <c r="B16" s="97" t="s">
        <v>66</v>
      </c>
      <c r="C16" s="92"/>
    </row>
    <row r="17" spans="1:4" x14ac:dyDescent="0.3">
      <c r="A17" s="91"/>
      <c r="B17" s="104"/>
      <c r="C17" s="93"/>
    </row>
    <row r="18" spans="1:4" x14ac:dyDescent="0.3">
      <c r="A18" s="91"/>
      <c r="B18" s="98"/>
      <c r="C18" s="93"/>
    </row>
    <row r="19" spans="1:4" x14ac:dyDescent="0.3">
      <c r="A19" s="91" t="s">
        <v>53</v>
      </c>
      <c r="B19" s="97" t="s">
        <v>73</v>
      </c>
      <c r="C19" s="93"/>
    </row>
    <row r="20" spans="1:4" x14ac:dyDescent="0.3">
      <c r="A20" s="91"/>
      <c r="B20" s="104"/>
      <c r="C20" s="93"/>
    </row>
    <row r="21" spans="1:4" x14ac:dyDescent="0.3">
      <c r="A21" s="102"/>
      <c r="B21" s="104"/>
      <c r="C21" s="94"/>
    </row>
    <row r="22" spans="1:4" x14ac:dyDescent="0.3">
      <c r="A22" s="91" t="s">
        <v>49</v>
      </c>
      <c r="B22" s="97" t="s">
        <v>74</v>
      </c>
      <c r="C22" s="93"/>
    </row>
    <row r="23" spans="1:4" x14ac:dyDescent="0.3">
      <c r="A23" s="91"/>
      <c r="B23" s="104"/>
      <c r="C23" s="93"/>
    </row>
    <row r="24" spans="1:4" x14ac:dyDescent="0.3">
      <c r="A24" s="91"/>
      <c r="B24" s="98"/>
      <c r="C24" s="93"/>
    </row>
    <row r="25" spans="1:4" x14ac:dyDescent="0.3">
      <c r="A25" s="61" t="s">
        <v>50</v>
      </c>
      <c r="B25" s="67" t="s">
        <v>87</v>
      </c>
      <c r="C25" s="62"/>
      <c r="D25" s="1" t="s">
        <v>116</v>
      </c>
    </row>
    <row r="26" spans="1:4" customFormat="1" x14ac:dyDescent="0.3"/>
    <row r="27" spans="1:4" customFormat="1" ht="17.399999999999999" x14ac:dyDescent="0.45">
      <c r="A27" s="96" t="s">
        <v>57</v>
      </c>
      <c r="B27" s="96"/>
      <c r="C27" s="96"/>
    </row>
    <row r="29" spans="1:4" x14ac:dyDescent="0.3">
      <c r="A29" s="95" t="s">
        <v>25</v>
      </c>
      <c r="B29" s="97" t="s">
        <v>65</v>
      </c>
      <c r="C29" s="93"/>
    </row>
    <row r="30" spans="1:4" x14ac:dyDescent="0.3">
      <c r="A30" s="95"/>
      <c r="B30" s="98"/>
      <c r="C30" s="93"/>
    </row>
    <row r="31" spans="1:4" x14ac:dyDescent="0.3">
      <c r="A31" s="91" t="s">
        <v>48</v>
      </c>
      <c r="B31" s="97" t="s">
        <v>64</v>
      </c>
      <c r="C31" s="93"/>
    </row>
    <row r="32" spans="1:4" x14ac:dyDescent="0.3">
      <c r="A32" s="91"/>
      <c r="B32" s="98"/>
      <c r="C32" s="93"/>
    </row>
    <row r="33" spans="1:3" x14ac:dyDescent="0.3">
      <c r="A33" s="91" t="s">
        <v>53</v>
      </c>
      <c r="B33" s="97" t="s">
        <v>63</v>
      </c>
      <c r="C33" s="93"/>
    </row>
    <row r="34" spans="1:3" x14ac:dyDescent="0.3">
      <c r="A34" s="91"/>
      <c r="B34" s="104"/>
      <c r="C34" s="93"/>
    </row>
    <row r="35" spans="1:3" x14ac:dyDescent="0.3">
      <c r="A35" s="91"/>
      <c r="B35" s="98"/>
      <c r="C35" s="93"/>
    </row>
    <row r="36" spans="1:3" x14ac:dyDescent="0.3">
      <c r="A36" s="91" t="s">
        <v>49</v>
      </c>
      <c r="B36" s="97" t="s">
        <v>62</v>
      </c>
      <c r="C36" s="93"/>
    </row>
    <row r="37" spans="1:3" x14ac:dyDescent="0.3">
      <c r="A37" s="91"/>
      <c r="B37" s="104"/>
      <c r="C37" s="93"/>
    </row>
    <row r="38" spans="1:3" x14ac:dyDescent="0.3">
      <c r="A38" s="91"/>
      <c r="B38" s="98"/>
      <c r="C38" s="93"/>
    </row>
    <row r="39" spans="1:3" x14ac:dyDescent="0.3">
      <c r="A39" s="91" t="s">
        <v>50</v>
      </c>
      <c r="B39" s="97" t="s">
        <v>61</v>
      </c>
      <c r="C39" s="93"/>
    </row>
    <row r="40" spans="1:3" x14ac:dyDescent="0.3">
      <c r="A40" s="91"/>
      <c r="B40" s="98"/>
      <c r="C40" s="93"/>
    </row>
    <row r="41" spans="1:3" x14ac:dyDescent="0.3">
      <c r="A41" s="91" t="s">
        <v>51</v>
      </c>
      <c r="B41" s="97" t="s">
        <v>60</v>
      </c>
      <c r="C41" s="93"/>
    </row>
    <row r="42" spans="1:3" x14ac:dyDescent="0.3">
      <c r="A42" s="91"/>
      <c r="B42" s="98"/>
      <c r="C42" s="93"/>
    </row>
    <row r="43" spans="1:3" x14ac:dyDescent="0.3">
      <c r="A43" s="91" t="s">
        <v>52</v>
      </c>
      <c r="B43" s="97" t="s">
        <v>59</v>
      </c>
      <c r="C43" s="93"/>
    </row>
    <row r="44" spans="1:3" x14ac:dyDescent="0.3">
      <c r="A44" s="91"/>
      <c r="B44" s="98"/>
      <c r="C44" s="93"/>
    </row>
    <row r="45" spans="1:3" x14ac:dyDescent="0.3">
      <c r="A45" s="61" t="s">
        <v>92</v>
      </c>
      <c r="B45" s="67" t="s">
        <v>93</v>
      </c>
      <c r="C45" s="62"/>
    </row>
    <row r="46" spans="1:3" x14ac:dyDescent="0.3">
      <c r="A46" s="43"/>
      <c r="C46" s="42"/>
    </row>
    <row r="47" spans="1:3" x14ac:dyDescent="0.3">
      <c r="A47" s="43"/>
      <c r="C47" s="42"/>
    </row>
    <row r="48" spans="1:3" x14ac:dyDescent="0.3">
      <c r="A48" s="90" t="s">
        <v>55</v>
      </c>
      <c r="B48" s="90"/>
      <c r="C48" s="90"/>
    </row>
    <row r="49" spans="1:3" ht="15" customHeight="1" x14ac:dyDescent="0.3">
      <c r="A49" s="89" t="s">
        <v>75</v>
      </c>
      <c r="B49" s="89"/>
      <c r="C49" s="89"/>
    </row>
    <row r="50" spans="1:3" x14ac:dyDescent="0.3">
      <c r="A50" s="89"/>
      <c r="B50" s="89"/>
      <c r="C50" s="89"/>
    </row>
    <row r="51" spans="1:3" x14ac:dyDescent="0.3">
      <c r="A51" s="89"/>
      <c r="B51" s="89"/>
      <c r="C51" s="89"/>
    </row>
    <row r="52" spans="1:3" x14ac:dyDescent="0.3">
      <c r="A52" s="89"/>
      <c r="B52" s="89"/>
      <c r="C52" s="89"/>
    </row>
    <row r="53" spans="1:3" x14ac:dyDescent="0.3">
      <c r="A53" s="89"/>
      <c r="B53" s="89"/>
      <c r="C53" s="89"/>
    </row>
    <row r="54" spans="1:3" x14ac:dyDescent="0.3">
      <c r="A54" s="89"/>
      <c r="B54" s="89"/>
      <c r="C54" s="89"/>
    </row>
    <row r="55" spans="1:3" x14ac:dyDescent="0.3">
      <c r="A55" s="89"/>
      <c r="B55" s="89"/>
      <c r="C55" s="89"/>
    </row>
    <row r="56" spans="1:3" x14ac:dyDescent="0.3">
      <c r="A56" s="89"/>
      <c r="B56" s="89"/>
      <c r="C56" s="89"/>
    </row>
    <row r="57" spans="1:3" x14ac:dyDescent="0.3">
      <c r="A57" s="89"/>
      <c r="B57" s="89"/>
      <c r="C57" s="89"/>
    </row>
    <row r="58" spans="1:3" x14ac:dyDescent="0.3">
      <c r="A58" s="89"/>
      <c r="B58" s="89"/>
      <c r="C58" s="89"/>
    </row>
    <row r="59" spans="1:3" x14ac:dyDescent="0.3">
      <c r="A59" s="89"/>
      <c r="B59" s="89"/>
      <c r="C59" s="89"/>
    </row>
  </sheetData>
  <mergeCells count="40">
    <mergeCell ref="A22:A24"/>
    <mergeCell ref="C22:C24"/>
    <mergeCell ref="B29:B30"/>
    <mergeCell ref="C43:C44"/>
    <mergeCell ref="B41:B42"/>
    <mergeCell ref="B43:B44"/>
    <mergeCell ref="B31:B32"/>
    <mergeCell ref="A31:A32"/>
    <mergeCell ref="C41:C42"/>
    <mergeCell ref="A33:A35"/>
    <mergeCell ref="B33:B35"/>
    <mergeCell ref="B36:B38"/>
    <mergeCell ref="B22:B24"/>
    <mergeCell ref="A1:C1"/>
    <mergeCell ref="A2:C2"/>
    <mergeCell ref="A11:C11"/>
    <mergeCell ref="A16:A18"/>
    <mergeCell ref="A19:A21"/>
    <mergeCell ref="A5:C7"/>
    <mergeCell ref="B13:B15"/>
    <mergeCell ref="C13:C15"/>
    <mergeCell ref="A13:A15"/>
    <mergeCell ref="B16:B18"/>
    <mergeCell ref="B19:B21"/>
    <mergeCell ref="A49:C59"/>
    <mergeCell ref="A48:C48"/>
    <mergeCell ref="A43:A44"/>
    <mergeCell ref="C16:C18"/>
    <mergeCell ref="C19:C21"/>
    <mergeCell ref="C29:C30"/>
    <mergeCell ref="C31:C32"/>
    <mergeCell ref="C33:C35"/>
    <mergeCell ref="C36:C38"/>
    <mergeCell ref="C39:C40"/>
    <mergeCell ref="A29:A30"/>
    <mergeCell ref="A36:A38"/>
    <mergeCell ref="A39:A40"/>
    <mergeCell ref="A41:A42"/>
    <mergeCell ref="A27:C27"/>
    <mergeCell ref="B39:B40"/>
  </mergeCells>
  <printOptions horizontalCentered="1"/>
  <pageMargins left="0.7" right="0.7" top="0.75" bottom="0.75" header="0.3" footer="0.3"/>
  <pageSetup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17D85BD966034C85275955A64E6256" ma:contentTypeVersion="4" ma:contentTypeDescription="Create a new document." ma:contentTypeScope="" ma:versionID="07d9264682b724e7a22e8b81be101890">
  <xsd:schema xmlns:xsd="http://www.w3.org/2001/XMLSchema" xmlns:xs="http://www.w3.org/2001/XMLSchema" xmlns:p="http://schemas.microsoft.com/office/2006/metadata/properties" xmlns:ns2="25376fcc-554d-447c-a1b6-43bb0f2a73d5" xmlns:ns3="3290fb6a-d2ff-44ff-8f61-877c720b09d3" targetNamespace="http://schemas.microsoft.com/office/2006/metadata/properties" ma:root="true" ma:fieldsID="6be87003d35abed8f85d50c57ea9e95c" ns2:_="" ns3:_="">
    <xsd:import namespace="25376fcc-554d-447c-a1b6-43bb0f2a73d5"/>
    <xsd:import namespace="3290fb6a-d2ff-44ff-8f61-877c720b09d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376fcc-554d-447c-a1b6-43bb0f2a73d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90fb6a-d2ff-44ff-8f61-877c720b09d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2.xml><?xml version="1.0" encoding="utf-8"?>
<ds:datastoreItem xmlns:ds="http://schemas.openxmlformats.org/officeDocument/2006/customXml" ds:itemID="{2671CB04-BB6B-4590-B962-661660368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376fcc-554d-447c-a1b6-43bb0f2a73d5"/>
    <ds:schemaRef ds:uri="3290fb6a-d2ff-44ff-8f61-877c720b09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8E6C16-FB5D-46C9-AA2B-722BBB186B77}">
  <ds:schemaRefs>
    <ds:schemaRef ds:uri="http://purl.org/dc/elements/1.1/"/>
    <ds:schemaRef ds:uri="http://schemas.microsoft.com/office/infopath/2007/PartnerControls"/>
    <ds:schemaRef ds:uri="3290fb6a-d2ff-44ff-8f61-877c720b09d3"/>
    <ds:schemaRef ds:uri="http://www.w3.org/XML/1998/namespace"/>
    <ds:schemaRef ds:uri="http://schemas.microsoft.com/office/2006/metadata/properties"/>
    <ds:schemaRef ds:uri="http://purl.org/dc/terms/"/>
    <ds:schemaRef ds:uri="http://schemas.microsoft.com/office/2006/documentManagement/types"/>
    <ds:schemaRef ds:uri="http://schemas.openxmlformats.org/package/2006/metadata/core-properties"/>
    <ds:schemaRef ds:uri="25376fcc-554d-447c-a1b6-43bb0f2a73d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Payroll Cost Certification</vt:lpstr>
      <vt:lpstr>Planner</vt:lpstr>
      <vt:lpstr>Example Data Needed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Kyle Cook</cp:lastModifiedBy>
  <cp:lastPrinted>2020-04-02T19:19:05Z</cp:lastPrinted>
  <dcterms:created xsi:type="dcterms:W3CDTF">2020-03-27T12:57:36Z</dcterms:created>
  <dcterms:modified xsi:type="dcterms:W3CDTF">2020-04-03T17:55:09Z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0x010100EE17D85BD966034C85275955A64E6256</vt:lpwstr>
  </property>
</Properties>
</file>